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0" windowWidth="24540" windowHeight="13340" tabRatio="500" activeTab="0"/>
  </bookViews>
  <sheets>
    <sheet name="Прогноз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<sst xmlns="http://schemas.openxmlformats.org/spreadsheetml/2006/main" count="34" uniqueCount="28">
  <si>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>Задача</t>
  </si>
  <si>
    <t>й</t>
  </si>
  <si>
    <t>ц</t>
  </si>
  <si>
    <t>у</t>
  </si>
  <si>
    <t>к</t>
  </si>
  <si>
    <t>е</t>
  </si>
  <si>
    <t>ы</t>
  </si>
  <si>
    <t>Объем работы</t>
  </si>
  <si>
    <t>M</t>
  </si>
  <si>
    <t>Sigma</t>
  </si>
  <si>
    <t>Productivity</t>
  </si>
  <si>
    <t>Сроки (дни)</t>
  </si>
  <si>
    <t>Итого</t>
  </si>
  <si>
    <t>Интервал 2Sigma</t>
  </si>
  <si>
    <t>Интервал Sigma</t>
  </si>
  <si>
    <t>&lt;- срок 85%</t>
  </si>
  <si>
    <t>&lt;- срок 98%</t>
  </si>
  <si>
    <t>&lt;- объем 98%</t>
  </si>
  <si>
    <t>&lt;- объем 85%</t>
  </si>
  <si>
    <t>Сроки (мес)</t>
  </si>
  <si>
    <t>Трудозатраты (ч/мес)</t>
  </si>
  <si>
    <t>Кол. человек</t>
  </si>
  <si>
    <t>Стоимость ч/м (USD)</t>
  </si>
  <si>
    <t>Стоимость работ (USD)</t>
  </si>
  <si>
    <t>Сводный прогноз</t>
  </si>
  <si>
    <t>Анализ трудозатрат</t>
  </si>
  <si>
    <t>Мин</t>
  </si>
  <si>
    <t>Макс</t>
  </si>
</sst>
</file>

<file path=xl/styles.xml><?xml version="1.0" encoding="utf-8"?>
<styleSheet xmlns="http://schemas.openxmlformats.org/spreadsheetml/2006/main">
  <numFmts count="10">
    <numFmt numFmtId="5" formatCode="#,##0&quot;RUB&quot;;\-#,##0&quot;RUB&quot;"/>
    <numFmt numFmtId="6" formatCode="#,##0&quot;RUB&quot;;[Red]\-#,##0&quot;RUB&quot;"/>
    <numFmt numFmtId="7" formatCode="#,##0.00&quot;RUB&quot;;\-#,##0.00&quot;RUB&quot;"/>
    <numFmt numFmtId="8" formatCode="#,##0.00&quot;RUB&quot;;[Red]\-#,##0.00&quot;RUB&quot;"/>
    <numFmt numFmtId="42" formatCode="_-* #,##0&quot;RUB&quot;_-;\-* #,##0&quot;RUB&quot;_-;_-* &quot;-&quot;&quot;RUB&quot;_-;_-@_-"/>
    <numFmt numFmtId="41" formatCode="_-* #,##0_R_U_B_-;\-* #,##0_R_U_B_-;_-* &quot;-&quot;_R_U_B_-;_-@_-"/>
    <numFmt numFmtId="44" formatCode="_-* #,##0.00&quot;RUB&quot;_-;\-* #,##0.00&quot;RUB&quot;_-;_-* &quot;-&quot;??&quot;RUB&quot;_-;_-@_-"/>
    <numFmt numFmtId="43" formatCode="_-* #,##0.00_R_U_B_-;\-* #,##0.00_R_U_B_-;_-* &quot;-&quot;??_R_U_B_-;_-@_-"/>
    <numFmt numFmtId="164" formatCode="0.0"/>
    <numFmt numFmtId="165" formatCode="00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0"/>
      <color indexed="10"/>
      <name val="Verdana"/>
      <family val="0"/>
    </font>
    <font>
      <sz val="10"/>
      <color indexed="18"/>
      <name val="Verdana"/>
      <family val="0"/>
    </font>
    <font>
      <sz val="16"/>
      <name val="Verdana"/>
      <family val="0"/>
    </font>
    <font>
      <sz val="10"/>
      <color indexed="55"/>
      <name val="Verdana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3" fontId="7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9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9" fontId="0" fillId="0" borderId="5" xfId="0" applyNumberFormat="1" applyBorder="1" applyAlignment="1">
      <alignment/>
    </xf>
    <xf numFmtId="3" fontId="7" fillId="0" borderId="6" xfId="0" applyNumberFormat="1" applyFont="1" applyBorder="1" applyAlignment="1">
      <alignment/>
    </xf>
    <xf numFmtId="164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2" xfId="0" applyBorder="1" applyAlignment="1">
      <alignment/>
    </xf>
    <xf numFmtId="0" fontId="7" fillId="0" borderId="9" xfId="0" applyFont="1" applyBorder="1" applyAlignment="1">
      <alignment/>
    </xf>
    <xf numFmtId="0" fontId="7" fillId="0" borderId="14" xfId="0" applyFon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1" fontId="0" fillId="0" borderId="14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64" fontId="0" fillId="0" borderId="33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34" xfId="0" applyNumberForma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0" fillId="0" borderId="25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9" fillId="0" borderId="9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9" fillId="0" borderId="31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1" fontId="0" fillId="0" borderId="36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32" xfId="0" applyNumberFormat="1" applyBorder="1" applyAlignment="1">
      <alignment/>
    </xf>
    <xf numFmtId="1" fontId="6" fillId="0" borderId="1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0" fillId="0" borderId="27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50" zoomScaleNormal="150" workbookViewId="0" topLeftCell="A1">
      <selection activeCell="F16" sqref="F16"/>
    </sheetView>
  </sheetViews>
  <sheetFormatPr defaultColWidth="11.00390625" defaultRowHeight="12.75"/>
  <cols>
    <col min="1" max="1" width="21.375" style="0" customWidth="1"/>
    <col min="2" max="2" width="8.25390625" style="0" bestFit="1" customWidth="1"/>
    <col min="3" max="3" width="9.25390625" style="0" bestFit="1" customWidth="1"/>
    <col min="4" max="4" width="5.125" style="0" customWidth="1"/>
    <col min="5" max="5" width="6.125" style="0" customWidth="1"/>
    <col min="6" max="6" width="7.25390625" style="0" bestFit="1" customWidth="1"/>
    <col min="7" max="7" width="6.875" style="0" customWidth="1"/>
  </cols>
  <sheetData>
    <row r="1" ht="19.5">
      <c r="A1" s="15" t="s">
        <v>25</v>
      </c>
    </row>
    <row r="2" ht="4.5" customHeight="1" thickBot="1"/>
    <row r="3" spans="1:11" ht="12.75">
      <c r="A3" s="38" t="s">
        <v>0</v>
      </c>
      <c r="B3" s="44" t="s">
        <v>11</v>
      </c>
      <c r="C3" s="45"/>
      <c r="D3" s="45"/>
      <c r="E3" s="49"/>
      <c r="F3" s="44" t="s">
        <v>10</v>
      </c>
      <c r="G3" s="46"/>
      <c r="H3" s="51" t="s">
        <v>7</v>
      </c>
      <c r="I3" s="45"/>
      <c r="J3" s="45"/>
      <c r="K3" s="46"/>
    </row>
    <row r="4" spans="1:11" ht="13.5" thickBot="1">
      <c r="A4" s="39"/>
      <c r="B4" s="27" t="s">
        <v>26</v>
      </c>
      <c r="C4" s="23" t="s">
        <v>27</v>
      </c>
      <c r="D4" s="23" t="s">
        <v>8</v>
      </c>
      <c r="E4" s="50" t="s">
        <v>9</v>
      </c>
      <c r="F4" s="59" t="s">
        <v>26</v>
      </c>
      <c r="G4" s="60" t="s">
        <v>27</v>
      </c>
      <c r="H4" s="52" t="s">
        <v>26</v>
      </c>
      <c r="I4" s="23" t="s">
        <v>27</v>
      </c>
      <c r="J4" s="23" t="s">
        <v>8</v>
      </c>
      <c r="K4" s="24" t="s">
        <v>9</v>
      </c>
    </row>
    <row r="5" spans="1:11" ht="12.75">
      <c r="A5" s="25" t="s">
        <v>1</v>
      </c>
      <c r="B5" s="19">
        <v>10</v>
      </c>
      <c r="C5" s="20">
        <v>20</v>
      </c>
      <c r="D5" s="21">
        <f>(B5+C5)/2</f>
        <v>15</v>
      </c>
      <c r="E5" s="53">
        <f>(C5-B5)/4</f>
        <v>2.5</v>
      </c>
      <c r="F5" s="61">
        <f>H5/B5</f>
        <v>30</v>
      </c>
      <c r="G5" s="62">
        <f>I5/C5</f>
        <v>35</v>
      </c>
      <c r="H5" s="56">
        <v>300</v>
      </c>
      <c r="I5" s="20">
        <v>700</v>
      </c>
      <c r="J5" s="35">
        <f>(H5+I5)/2</f>
        <v>500</v>
      </c>
      <c r="K5" s="22">
        <f>(I5-H5)/4</f>
        <v>100</v>
      </c>
    </row>
    <row r="6" spans="1:11" ht="12.75">
      <c r="A6" s="26" t="s">
        <v>2</v>
      </c>
      <c r="B6" s="17">
        <v>2</v>
      </c>
      <c r="C6" s="16">
        <v>6</v>
      </c>
      <c r="D6" s="1">
        <f aca="true" t="shared" si="0" ref="D6:D14">(B6+C6)/2</f>
        <v>4</v>
      </c>
      <c r="E6" s="54">
        <f aca="true" t="shared" si="1" ref="E6:E14">(C6-B6)/4</f>
        <v>1</v>
      </c>
      <c r="F6" s="63">
        <f aca="true" t="shared" si="2" ref="F6:F14">H6/B6</f>
        <v>60</v>
      </c>
      <c r="G6" s="64">
        <f aca="true" t="shared" si="3" ref="G6:G14">I6/C6</f>
        <v>33.333333333333336</v>
      </c>
      <c r="H6" s="57">
        <v>120</v>
      </c>
      <c r="I6" s="16">
        <v>200</v>
      </c>
      <c r="J6" s="36">
        <f aca="true" t="shared" si="4" ref="J6:J14">(H6+I6)/2</f>
        <v>160</v>
      </c>
      <c r="K6" s="18">
        <f aca="true" t="shared" si="5" ref="K6:K14">(I6-H6)/4</f>
        <v>20</v>
      </c>
    </row>
    <row r="7" spans="1:11" ht="12.75">
      <c r="A7" s="26" t="s">
        <v>3</v>
      </c>
      <c r="B7" s="17">
        <v>3</v>
      </c>
      <c r="C7" s="16">
        <v>7</v>
      </c>
      <c r="D7" s="1">
        <f t="shared" si="0"/>
        <v>5</v>
      </c>
      <c r="E7" s="54">
        <f t="shared" si="1"/>
        <v>1</v>
      </c>
      <c r="F7" s="63">
        <f t="shared" si="2"/>
        <v>0</v>
      </c>
      <c r="G7" s="64">
        <f t="shared" si="3"/>
        <v>0</v>
      </c>
      <c r="H7" s="57"/>
      <c r="I7" s="16"/>
      <c r="J7" s="36">
        <f t="shared" si="4"/>
        <v>0</v>
      </c>
      <c r="K7" s="18">
        <f t="shared" si="5"/>
        <v>0</v>
      </c>
    </row>
    <row r="8" spans="1:11" ht="12.75">
      <c r="A8" s="26" t="s">
        <v>4</v>
      </c>
      <c r="B8" s="17">
        <v>4</v>
      </c>
      <c r="C8" s="16">
        <v>8</v>
      </c>
      <c r="D8" s="1">
        <f t="shared" si="0"/>
        <v>6</v>
      </c>
      <c r="E8" s="54">
        <f t="shared" si="1"/>
        <v>1</v>
      </c>
      <c r="F8" s="63">
        <f t="shared" si="2"/>
        <v>0</v>
      </c>
      <c r="G8" s="64">
        <f t="shared" si="3"/>
        <v>0</v>
      </c>
      <c r="H8" s="57"/>
      <c r="I8" s="16"/>
      <c r="J8" s="36">
        <f t="shared" si="4"/>
        <v>0</v>
      </c>
      <c r="K8" s="18">
        <f t="shared" si="5"/>
        <v>0</v>
      </c>
    </row>
    <row r="9" spans="1:11" ht="12.75">
      <c r="A9" s="26" t="s">
        <v>5</v>
      </c>
      <c r="B9" s="17">
        <v>5</v>
      </c>
      <c r="C9" s="16">
        <v>9</v>
      </c>
      <c r="D9" s="1">
        <f t="shared" si="0"/>
        <v>7</v>
      </c>
      <c r="E9" s="54">
        <f t="shared" si="1"/>
        <v>1</v>
      </c>
      <c r="F9" s="63">
        <f t="shared" si="2"/>
        <v>0</v>
      </c>
      <c r="G9" s="64">
        <f t="shared" si="3"/>
        <v>0</v>
      </c>
      <c r="H9" s="57"/>
      <c r="I9" s="16"/>
      <c r="J9" s="36">
        <f t="shared" si="4"/>
        <v>0</v>
      </c>
      <c r="K9" s="18">
        <f t="shared" si="5"/>
        <v>0</v>
      </c>
    </row>
    <row r="10" spans="1:11" ht="12.75">
      <c r="A10" s="26" t="s">
        <v>6</v>
      </c>
      <c r="B10" s="17">
        <v>1</v>
      </c>
      <c r="C10" s="16">
        <v>40</v>
      </c>
      <c r="D10" s="1">
        <f t="shared" si="0"/>
        <v>20.5</v>
      </c>
      <c r="E10" s="54">
        <f t="shared" si="1"/>
        <v>9.75</v>
      </c>
      <c r="F10" s="63">
        <f t="shared" si="2"/>
        <v>0</v>
      </c>
      <c r="G10" s="64">
        <f t="shared" si="3"/>
        <v>0</v>
      </c>
      <c r="H10" s="57"/>
      <c r="I10" s="16"/>
      <c r="J10" s="36">
        <f t="shared" si="4"/>
        <v>0</v>
      </c>
      <c r="K10" s="18">
        <f t="shared" si="5"/>
        <v>0</v>
      </c>
    </row>
    <row r="11" spans="1:11" ht="12.75">
      <c r="A11" s="26"/>
      <c r="B11" s="17"/>
      <c r="C11" s="16"/>
      <c r="D11" s="1">
        <f t="shared" si="0"/>
        <v>0</v>
      </c>
      <c r="E11" s="54">
        <f t="shared" si="1"/>
        <v>0</v>
      </c>
      <c r="F11" s="63" t="e">
        <f t="shared" si="2"/>
        <v>#DIV/0!</v>
      </c>
      <c r="G11" s="64" t="e">
        <f t="shared" si="3"/>
        <v>#DIV/0!</v>
      </c>
      <c r="H11" s="57"/>
      <c r="I11" s="16"/>
      <c r="J11" s="36">
        <f t="shared" si="4"/>
        <v>0</v>
      </c>
      <c r="K11" s="18">
        <f t="shared" si="5"/>
        <v>0</v>
      </c>
    </row>
    <row r="12" spans="1:11" ht="12.75">
      <c r="A12" s="26"/>
      <c r="B12" s="17"/>
      <c r="C12" s="16"/>
      <c r="D12" s="1">
        <f t="shared" si="0"/>
        <v>0</v>
      </c>
      <c r="E12" s="54">
        <f t="shared" si="1"/>
        <v>0</v>
      </c>
      <c r="F12" s="63" t="e">
        <f t="shared" si="2"/>
        <v>#DIV/0!</v>
      </c>
      <c r="G12" s="64" t="e">
        <f t="shared" si="3"/>
        <v>#DIV/0!</v>
      </c>
      <c r="H12" s="57"/>
      <c r="I12" s="16"/>
      <c r="J12" s="36">
        <f t="shared" si="4"/>
        <v>0</v>
      </c>
      <c r="K12" s="18">
        <f t="shared" si="5"/>
        <v>0</v>
      </c>
    </row>
    <row r="13" spans="1:11" ht="12.75">
      <c r="A13" s="26"/>
      <c r="B13" s="17"/>
      <c r="C13" s="16"/>
      <c r="D13" s="1">
        <f t="shared" si="0"/>
        <v>0</v>
      </c>
      <c r="E13" s="54">
        <f t="shared" si="1"/>
        <v>0</v>
      </c>
      <c r="F13" s="63" t="e">
        <f t="shared" si="2"/>
        <v>#DIV/0!</v>
      </c>
      <c r="G13" s="64" t="e">
        <f t="shared" si="3"/>
        <v>#DIV/0!</v>
      </c>
      <c r="H13" s="57"/>
      <c r="I13" s="16"/>
      <c r="J13" s="36">
        <f t="shared" si="4"/>
        <v>0</v>
      </c>
      <c r="K13" s="18">
        <f t="shared" si="5"/>
        <v>0</v>
      </c>
    </row>
    <row r="14" spans="1:11" ht="13.5" thickBot="1">
      <c r="A14" s="28"/>
      <c r="B14" s="29"/>
      <c r="C14" s="30"/>
      <c r="D14" s="31">
        <f t="shared" si="0"/>
        <v>0</v>
      </c>
      <c r="E14" s="55">
        <f t="shared" si="1"/>
        <v>0</v>
      </c>
      <c r="F14" s="65" t="e">
        <f t="shared" si="2"/>
        <v>#DIV/0!</v>
      </c>
      <c r="G14" s="66" t="e">
        <f t="shared" si="3"/>
        <v>#DIV/0!</v>
      </c>
      <c r="H14" s="58"/>
      <c r="I14" s="30"/>
      <c r="J14" s="37">
        <f t="shared" si="4"/>
        <v>0</v>
      </c>
      <c r="K14" s="32">
        <f t="shared" si="5"/>
        <v>0</v>
      </c>
    </row>
    <row r="15" spans="1:11" ht="12.75">
      <c r="A15" s="33" t="s">
        <v>12</v>
      </c>
      <c r="B15" s="79">
        <f>SUM(B5:B14)</f>
        <v>25</v>
      </c>
      <c r="C15" s="72">
        <f>SUM(C5:C14)</f>
        <v>90</v>
      </c>
      <c r="D15" s="77">
        <f>SUM(D5:D14)</f>
        <v>57.5</v>
      </c>
      <c r="E15" s="80">
        <f>SQRT(SUMSQ(E5:E14))</f>
        <v>10.262187875886896</v>
      </c>
      <c r="F15" s="67">
        <f>H15/B15</f>
        <v>16.8</v>
      </c>
      <c r="G15" s="68">
        <f>I15/C15</f>
        <v>10</v>
      </c>
      <c r="H15" s="71">
        <f>SUM(H5:H14)</f>
        <v>420</v>
      </c>
      <c r="I15" s="72">
        <f>SUM(I5:I14)</f>
        <v>900</v>
      </c>
      <c r="J15" s="77">
        <f>SUM(J5:J14)</f>
        <v>660</v>
      </c>
      <c r="K15" s="78">
        <f>SQRT(SUMSQ(K5:K14))</f>
        <v>101.9803902718557</v>
      </c>
    </row>
    <row r="16" spans="1:11" ht="12.75">
      <c r="A16" s="5" t="s">
        <v>14</v>
      </c>
      <c r="B16" s="63">
        <f>B17+E15</f>
        <v>47.237812124113105</v>
      </c>
      <c r="C16" s="74">
        <f>C17-E15</f>
        <v>67.7621878758869</v>
      </c>
      <c r="D16" s="40" t="s">
        <v>15</v>
      </c>
      <c r="E16" s="47"/>
      <c r="F16" s="63">
        <f>H16/B16</f>
        <v>11.812985924538545</v>
      </c>
      <c r="G16" s="69">
        <f>I16/C16</f>
        <v>11.244920126656737</v>
      </c>
      <c r="H16" s="73">
        <f>H17+K15</f>
        <v>558.0196097281444</v>
      </c>
      <c r="I16" s="74">
        <f>I17-K15</f>
        <v>761.9803902718556</v>
      </c>
      <c r="J16" s="40" t="s">
        <v>18</v>
      </c>
      <c r="K16" s="41"/>
    </row>
    <row r="17" spans="1:11" ht="13.5" thickBot="1">
      <c r="A17" s="34" t="s">
        <v>13</v>
      </c>
      <c r="B17" s="65">
        <f>D15-2*E15</f>
        <v>36.97562424822621</v>
      </c>
      <c r="C17" s="76">
        <f>D15+2*E15</f>
        <v>78.02437575177379</v>
      </c>
      <c r="D17" s="42" t="s">
        <v>16</v>
      </c>
      <c r="E17" s="48"/>
      <c r="F17" s="65">
        <f>H17/B17</f>
        <v>12.333509676396218</v>
      </c>
      <c r="G17" s="70">
        <f>I17/C17</f>
        <v>11.072959856703118</v>
      </c>
      <c r="H17" s="75">
        <f>J15-2*K15</f>
        <v>456.0392194562886</v>
      </c>
      <c r="I17" s="76">
        <f>J15+2*K15</f>
        <v>863.9607805437114</v>
      </c>
      <c r="J17" s="42" t="s">
        <v>17</v>
      </c>
      <c r="K17" s="43"/>
    </row>
    <row r="18" ht="13.5" customHeight="1"/>
    <row r="19" ht="19.5">
      <c r="A19" s="15" t="s">
        <v>24</v>
      </c>
    </row>
    <row r="20" ht="4.5" customHeight="1" thickBot="1"/>
    <row r="21" spans="1:3" ht="13.5" thickBot="1">
      <c r="A21" s="12"/>
      <c r="B21" s="13">
        <v>0.85</v>
      </c>
      <c r="C21" s="14">
        <v>0.98</v>
      </c>
    </row>
    <row r="22" spans="1:3" ht="12.75">
      <c r="A22" s="9" t="s">
        <v>20</v>
      </c>
      <c r="B22" s="10">
        <f>Прогноз!C16/22</f>
        <v>3.0800994489039497</v>
      </c>
      <c r="C22" s="11">
        <f>Прогноз!C17/22</f>
        <v>3.5465625341715357</v>
      </c>
    </row>
    <row r="23" spans="1:3" ht="12.75">
      <c r="A23" s="4" t="s">
        <v>22</v>
      </c>
      <c r="B23" s="7">
        <v>6000</v>
      </c>
      <c r="C23" s="2">
        <v>6000</v>
      </c>
    </row>
    <row r="24" spans="1:3" ht="12.75">
      <c r="A24" s="5" t="s">
        <v>23</v>
      </c>
      <c r="B24" s="81">
        <f>B23*B22</f>
        <v>18480.596693423697</v>
      </c>
      <c r="C24" s="82">
        <f>C23*C22</f>
        <v>21279.375205029213</v>
      </c>
    </row>
    <row r="25" spans="1:3" ht="12.75">
      <c r="A25" s="4" t="s">
        <v>21</v>
      </c>
      <c r="B25" s="7">
        <v>6</v>
      </c>
      <c r="C25" s="2">
        <v>6</v>
      </c>
    </row>
    <row r="26" spans="1:3" ht="13.5" thickBot="1">
      <c r="A26" s="6" t="s">
        <v>19</v>
      </c>
      <c r="B26" s="8">
        <f>B22/B25</f>
        <v>0.5133499081506583</v>
      </c>
      <c r="C26" s="3">
        <f>C22/C25</f>
        <v>0.5910937556952559</v>
      </c>
    </row>
  </sheetData>
  <mergeCells count="8">
    <mergeCell ref="H3:K3"/>
    <mergeCell ref="J16:K16"/>
    <mergeCell ref="J17:K17"/>
    <mergeCell ref="F3:G3"/>
    <mergeCell ref="A3:A4"/>
    <mergeCell ref="D16:E16"/>
    <mergeCell ref="D17:E17"/>
    <mergeCell ref="B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Balin</dc:creator>
  <cp:keywords/>
  <dc:description/>
  <cp:lastModifiedBy>Vlad Balin</cp:lastModifiedBy>
  <dcterms:created xsi:type="dcterms:W3CDTF">2007-10-12T13:08:39Z</dcterms:created>
  <cp:category/>
  <cp:version/>
  <cp:contentType/>
  <cp:contentStatus/>
</cp:coreProperties>
</file>